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хозбыт утверждаемый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9" i="1"/>
  <c r="E28"/>
  <c r="E26"/>
  <c r="E25"/>
  <c r="E24"/>
  <c r="E23"/>
  <c r="E22"/>
  <c r="E21"/>
  <c r="E20"/>
  <c r="E19"/>
  <c r="E18"/>
  <c r="E17"/>
  <c r="E16"/>
  <c r="E15"/>
  <c r="E14"/>
  <c r="E13"/>
  <c r="E12"/>
  <c r="E11"/>
  <c r="G10"/>
  <c r="I10" s="1"/>
  <c r="E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C8"/>
  <c r="D8" s="1"/>
  <c r="E8" s="1"/>
  <c r="F8" s="1"/>
  <c r="G8" s="1"/>
  <c r="H8" s="1"/>
  <c r="I8" s="1"/>
</calcChain>
</file>

<file path=xl/sharedStrings.xml><?xml version="1.0" encoding="utf-8"?>
<sst xmlns="http://schemas.openxmlformats.org/spreadsheetml/2006/main" count="36" uniqueCount="35">
  <si>
    <t xml:space="preserve">Значения показателей для разработки нормативов допустимых сбросов загрязняющих веществ Абонентами, 
подлежащим нормированию Постановлением Правительства РФ от 18.03.2013 №230, 
при отведении сточных вод в централизованные бытовые системы.   </t>
  </si>
  <si>
    <r>
      <t xml:space="preserve">               Расчет концентраций загрязняющих веществ </t>
    </r>
    <r>
      <rPr>
        <b/>
        <sz val="14"/>
        <color theme="1"/>
        <rFont val="Times New Roman"/>
        <family val="1"/>
        <charset val="204"/>
      </rPr>
      <t xml:space="preserve">Срас, мг/дм3 </t>
    </r>
    <r>
      <rPr>
        <sz val="14"/>
        <color theme="1"/>
        <rFont val="Times New Roman"/>
        <family val="1"/>
        <charset val="204"/>
      </rPr>
      <t>(гр.4)</t>
    </r>
    <r>
      <rPr>
        <b/>
        <sz val="14"/>
        <color theme="1"/>
        <rFont val="Times New Roman"/>
        <family val="1"/>
        <charset val="204"/>
      </rPr>
      <t xml:space="preserve"> , </t>
    </r>
    <r>
      <rPr>
        <sz val="14"/>
        <color theme="1"/>
        <rFont val="Times New Roman"/>
        <family val="1"/>
        <charset val="204"/>
      </rPr>
      <t xml:space="preserve">выполнен в соответствии с  п. 4 Приложения 4  Методики разработки нормативов допустимых сбросов веществ и микроорганизмов в водные объекты для водопользователей, утвержденной Приказом Министерства природных ресурсов РФ от 29.07.2014г. № 339 (далее - Методика), при отведении абонентами сточных вод в централизованные бытовые системы водоотведения на основании следующей информации:
-  исходных данных (гр. 3, 6), предоставленных  письмом ОАО "Ангарская нефтехимическая компания" № 42-5-67366 от 25.10.2014г., 
- нормативов допустимых сбросов веществ и микроорганизмов в водные объекты, утвержденные для ОАО "Ангарская нефтехимическая компания" (рег. № 378) (гр.1,2);
- протоколов результатов испытаний, проведенных  Испытательной лабораторией контроля качества воды МУП города Ангарска "Ангарский Водоканал" (Аттестат аккредитации № РОСС.RU.0001.511664 от 30.11.2010г   и  Ангарским отделом   лабораторного анализа и технических измерений ФБУ "ЦЛАТИ по СФО" (Аттестат аккредитации №РОСС.RU.0001.513049 от 17.07.2012г.) (гр. 5);
- данных по годовым расходам сточных вод, относящихся к жилому фонду,  Службы реализации МУП города Ангарска "Ангарский Водоканал" (гр. 7).  
          Согласно п.1, 2 Приложения 4  Методики, концентрация загрязняющих веществ в сточных водах Срас, мг/дм3, поступающих на очистные сооружения организации, обеспечивающей НДС,  рассчитывается, с учетом  эффективности  удаления  загрязняющих  веществ, по формуле:
 Срас=(Cст i ×100)/(100-Э), где:
Сстi - допустимая концентрация нормируемого загрязняющего вещества в составе нормативов допустимого сброса, утвержденных организации, осуществляющей водоотведение, мг/дм3; 
Э - эффективность очистки сточных вод для каждого нормируемого вещества (%). 
         Расчет допустимых концентраций Сндс в составе НДС абонента производится с учетом видов централизованных систем водоотведения, в которые отводятся сточные воды абонента. 
          Согласно п. 4 Приложения 4  Методики, при отведении абонентами сточных вод в централизованные бытовые системы водоотведения, 
Сндс определяется по формуле: </t>
    </r>
    <r>
      <rPr>
        <b/>
        <sz val="14"/>
        <color theme="1"/>
        <rFont val="Times New Roman"/>
        <family val="1"/>
        <charset val="204"/>
      </rPr>
      <t>Сндс = (Q/Qпр)*(Срас-Сж)+Сж, где:</t>
    </r>
    <r>
      <rPr>
        <sz val="14"/>
        <color theme="1"/>
        <rFont val="Times New Roman"/>
        <family val="1"/>
        <charset val="204"/>
      </rPr>
      <t xml:space="preserve">
Q - годовой расход сточных вод, поступающих на очистные сооружения; тыс. м3;
Qпр - годовой расход сточных вод абонентов, не относящихся к жилищному фонду, тыс. м3;
Срас- расчетная концентрация нормируемых загрязняющих веществ в сточных водах, поступающих на очистные сооружения, обеспечивающих НДС, установленные для ОАО "АНХК", мг/дм3;
Сж - концентрация нормируемых загрязняющих веществ в сточных водах объектов жилищного фонда, мг/дм3. 
                    </t>
    </r>
  </si>
  <si>
    <t xml:space="preserve">Согласно п.7 Методики, в случаях, когда при расчетах допустимой концентрации загрязняющих веществ (Сндс) по формулам, указанным в п.п. 4-6 значения Сндс &lt; 0 или Сндс  &lt; Срас, норматив допустимой концентрации загрязняющих веществ устанавливаются на уровне Срас.                     </t>
  </si>
  <si>
    <t>№
 п/п</t>
  </si>
  <si>
    <t>Наименование  показателя</t>
  </si>
  <si>
    <r>
      <rPr>
        <sz val="11"/>
        <rFont val="Times New Roman"/>
        <family val="1"/>
        <charset val="204"/>
      </rPr>
      <t xml:space="preserve"> Допустимая концентрация нормируемого загрязняющего вещества в составе нормативов допустимого сброса в реку Ангара для ОАО "Ангарская нефтехимическая компания", сроком действия до 17.10.2019г.
</t>
    </r>
    <r>
      <rPr>
        <b/>
        <sz val="11"/>
        <rFont val="Times New Roman"/>
        <family val="1"/>
        <charset val="204"/>
      </rPr>
      <t>Cст, 
мг/дм3</t>
    </r>
  </si>
  <si>
    <r>
      <rPr>
        <sz val="11"/>
        <color theme="1"/>
        <rFont val="Times New Roman"/>
        <family val="1"/>
        <charset val="204"/>
      </rPr>
      <t xml:space="preserve">Эффективность очистки сточных вод для каждого нормируемого вещества, </t>
    </r>
    <r>
      <rPr>
        <b/>
        <sz val="11"/>
        <color theme="1"/>
        <rFont val="Times New Roman"/>
        <family val="1"/>
        <charset val="204"/>
      </rPr>
      <t xml:space="preserve">
Э, %</t>
    </r>
  </si>
  <si>
    <r>
      <rPr>
        <sz val="11"/>
        <color theme="1"/>
        <rFont val="Times New Roman"/>
        <family val="1"/>
        <charset val="204"/>
      </rPr>
      <t xml:space="preserve">Расчетная концентрация загрязняющих веществ в сточных водах, поступающих на очистные сооружения, организации, обеспечивающей НДС
</t>
    </r>
    <r>
      <rPr>
        <b/>
        <sz val="11"/>
        <color theme="1"/>
        <rFont val="Times New Roman"/>
        <family val="1"/>
        <charset val="204"/>
      </rPr>
      <t xml:space="preserve">
Срас,
мг/дм3</t>
    </r>
  </si>
  <si>
    <r>
      <rPr>
        <sz val="11"/>
        <color theme="1"/>
        <rFont val="Times New Roman"/>
        <family val="1"/>
        <charset val="204"/>
      </rPr>
      <t xml:space="preserve">Концентрация  загрязняющих веществ в сточных водах объектов жилищного фонда
</t>
    </r>
    <r>
      <rPr>
        <b/>
        <sz val="11"/>
        <color theme="1"/>
        <rFont val="Times New Roman"/>
        <family val="1"/>
        <charset val="204"/>
      </rPr>
      <t>Сж,
мг/дм3</t>
    </r>
  </si>
  <si>
    <r>
      <t xml:space="preserve">Годовой расход сточных вод, поступающих на очистные сооружения; 
</t>
    </r>
    <r>
      <rPr>
        <b/>
        <sz val="11"/>
        <color theme="1"/>
        <rFont val="Times New Roman"/>
        <family val="1"/>
        <charset val="204"/>
      </rPr>
      <t>Q,
тыс. м3</t>
    </r>
  </si>
  <si>
    <r>
      <rPr>
        <sz val="11"/>
        <color theme="1"/>
        <rFont val="Times New Roman"/>
        <family val="1"/>
        <charset val="204"/>
      </rPr>
      <t xml:space="preserve">Годовой расход сточных вод, от объектов жилищного фонда
</t>
    </r>
    <r>
      <rPr>
        <b/>
        <sz val="11"/>
        <color theme="1"/>
        <rFont val="Times New Roman"/>
        <family val="1"/>
        <charset val="204"/>
      </rPr>
      <t>Qж, 
тыс. м3/год</t>
    </r>
  </si>
  <si>
    <r>
      <rPr>
        <sz val="11"/>
        <color theme="1"/>
        <rFont val="Times New Roman"/>
        <family val="1"/>
        <charset val="204"/>
      </rPr>
      <t>Годовой расход сточных вод абонентов, не относящихся к жилищному фонду
(Q-Qж)</t>
    </r>
    <r>
      <rPr>
        <b/>
        <sz val="11"/>
        <color theme="1"/>
        <rFont val="Times New Roman"/>
        <family val="1"/>
        <charset val="204"/>
      </rPr>
      <t xml:space="preserve">
Qпр, 
тыс. м3/год</t>
    </r>
  </si>
  <si>
    <t xml:space="preserve">
Норматив допустимой концентрации загрязняющего вещества для хоз-бытовых сточных вод  
 Абонента
Сндс, 
мг/дм3
</t>
  </si>
  <si>
    <t>pH</t>
  </si>
  <si>
    <t>6,5-8,5</t>
  </si>
  <si>
    <t>Нефтепродукты</t>
  </si>
  <si>
    <t>Взвешенные вещества</t>
  </si>
  <si>
    <r>
      <t>БПК</t>
    </r>
    <r>
      <rPr>
        <vertAlign val="subscript"/>
        <sz val="12"/>
        <color theme="1"/>
        <rFont val="Times New Roman"/>
        <family val="1"/>
        <charset val="204"/>
      </rPr>
      <t>5</t>
    </r>
  </si>
  <si>
    <t>Нитрат-анион</t>
  </si>
  <si>
    <t>Нитрит-анион</t>
  </si>
  <si>
    <t>Аммоний-ион (по азоту)</t>
  </si>
  <si>
    <t>Фосфат-анион (по РО4)</t>
  </si>
  <si>
    <t>СПАВ</t>
  </si>
  <si>
    <t>Фенолы (гидроксибензол)</t>
  </si>
  <si>
    <t>Сульфат-анион</t>
  </si>
  <si>
    <t>Хлорид-анион</t>
  </si>
  <si>
    <t>Алюминий (Al)</t>
  </si>
  <si>
    <t>Железо общее</t>
  </si>
  <si>
    <t>Марганец (Mn)</t>
  </si>
  <si>
    <t>Медь (Cu)</t>
  </si>
  <si>
    <t>Цинк (Zn)</t>
  </si>
  <si>
    <t>Никель (Ni)</t>
  </si>
  <si>
    <r>
      <t>Кобальт (</t>
    </r>
    <r>
      <rPr>
        <i/>
        <sz val="12"/>
        <color theme="1"/>
        <rFont val="Times New Roman"/>
        <family val="1"/>
        <charset val="204"/>
      </rPr>
      <t xml:space="preserve">по новым НДС) </t>
    </r>
  </si>
  <si>
    <t>Бенз(а)пирен</t>
  </si>
  <si>
    <t>Формальдегид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</si>
</sst>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top"/>
    </xf>
    <xf numFmtId="0" fontId="0" fillId="0" borderId="1" xfId="0" applyBorder="1"/>
    <xf numFmtId="2" fontId="9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Fill="1"/>
    <xf numFmtId="0" fontId="8" fillId="0" borderId="0" xfId="0" applyFont="1" applyFill="1"/>
    <xf numFmtId="0" fontId="14" fillId="0" borderId="0" xfId="0" applyFont="1"/>
    <xf numFmtId="0" fontId="15" fillId="0" borderId="0" xfId="0" applyFont="1" applyFill="1"/>
    <xf numFmtId="0" fontId="14" fillId="0" borderId="0" xfId="0" applyFont="1" applyFill="1"/>
    <xf numFmtId="164" fontId="16" fillId="2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A2" sqref="A2"/>
    </sheetView>
  </sheetViews>
  <sheetFormatPr defaultRowHeight="15"/>
  <cols>
    <col min="1" max="1" width="4.85546875" style="47" customWidth="1"/>
    <col min="2" max="2" width="24.85546875" style="47" customWidth="1"/>
    <col min="3" max="3" width="25.28515625" style="48" customWidth="1"/>
    <col min="4" max="4" width="17.42578125" style="47" customWidth="1"/>
    <col min="5" max="5" width="22" style="49" customWidth="1"/>
    <col min="6" max="6" width="18.42578125" style="47" customWidth="1"/>
    <col min="7" max="7" width="17" style="47" customWidth="1"/>
    <col min="8" max="8" width="12.42578125" style="47" customWidth="1"/>
    <col min="9" max="9" width="14.7109375" style="47" customWidth="1"/>
    <col min="10" max="10" width="18" customWidth="1"/>
  </cols>
  <sheetData>
    <row r="1" spans="1:10" ht="58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>
      <c r="A2" s="1"/>
      <c r="B2" s="1"/>
      <c r="C2" s="1"/>
      <c r="D2" s="1"/>
      <c r="E2" s="2"/>
      <c r="F2" s="1"/>
      <c r="G2" s="1"/>
      <c r="H2" s="1"/>
      <c r="I2" s="1"/>
      <c r="J2" s="1"/>
    </row>
    <row r="3" spans="1:10" ht="58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58.5" customHeight="1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404.2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50.25" customHeigh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77" customHeight="1">
      <c r="A7" s="3" t="s">
        <v>3</v>
      </c>
      <c r="B7" s="4" t="s">
        <v>4</v>
      </c>
      <c r="C7" s="5" t="s">
        <v>5</v>
      </c>
      <c r="D7" s="6" t="s">
        <v>6</v>
      </c>
      <c r="E7" s="7" t="s">
        <v>7</v>
      </c>
      <c r="F7" s="7" t="s">
        <v>8</v>
      </c>
      <c r="G7" s="8" t="s">
        <v>9</v>
      </c>
      <c r="H7" s="7" t="s">
        <v>10</v>
      </c>
      <c r="I7" s="7" t="s">
        <v>11</v>
      </c>
      <c r="J7" s="6" t="s">
        <v>12</v>
      </c>
    </row>
    <row r="8" spans="1:10">
      <c r="A8" s="9">
        <v>1</v>
      </c>
      <c r="B8" s="9">
        <v>1</v>
      </c>
      <c r="C8" s="10">
        <f>B8+1</f>
        <v>2</v>
      </c>
      <c r="D8" s="9">
        <f t="shared" ref="D8:I8" si="0">C8+1</f>
        <v>3</v>
      </c>
      <c r="E8" s="11">
        <f t="shared" si="0"/>
        <v>4</v>
      </c>
      <c r="F8" s="11">
        <f t="shared" si="0"/>
        <v>5</v>
      </c>
      <c r="G8" s="11">
        <f>F8+1</f>
        <v>6</v>
      </c>
      <c r="H8" s="11">
        <f t="shared" si="0"/>
        <v>7</v>
      </c>
      <c r="I8" s="7">
        <f t="shared" si="0"/>
        <v>8</v>
      </c>
      <c r="J8" s="12">
        <v>12</v>
      </c>
    </row>
    <row r="9" spans="1:10" ht="15.75">
      <c r="A9" s="13">
        <v>1</v>
      </c>
      <c r="B9" s="14" t="s">
        <v>13</v>
      </c>
      <c r="C9" s="15" t="s">
        <v>14</v>
      </c>
      <c r="D9" s="24"/>
      <c r="E9" s="16" t="s">
        <v>14</v>
      </c>
      <c r="F9" s="17">
        <v>7.94</v>
      </c>
      <c r="G9" s="18"/>
      <c r="H9" s="18"/>
      <c r="I9" s="19"/>
      <c r="J9" s="20"/>
    </row>
    <row r="10" spans="1:10" ht="15.75">
      <c r="A10" s="13">
        <f>A9+1</f>
        <v>2</v>
      </c>
      <c r="B10" s="14" t="s">
        <v>15</v>
      </c>
      <c r="C10" s="21">
        <v>0.27</v>
      </c>
      <c r="D10" s="24">
        <v>64</v>
      </c>
      <c r="E10" s="22">
        <f>C10*100/(100-D10)</f>
        <v>0.75</v>
      </c>
      <c r="F10" s="17">
        <v>2.1</v>
      </c>
      <c r="G10" s="51">
        <f>66200</f>
        <v>66200</v>
      </c>
      <c r="H10" s="51">
        <v>22350</v>
      </c>
      <c r="I10" s="51">
        <f>G10-H10</f>
        <v>43850</v>
      </c>
      <c r="J10" s="23">
        <v>0.75</v>
      </c>
    </row>
    <row r="11" spans="1:10" ht="18.75" customHeight="1">
      <c r="A11" s="13">
        <f t="shared" ref="A11:A29" si="1">A10+1</f>
        <v>3</v>
      </c>
      <c r="B11" s="14" t="s">
        <v>16</v>
      </c>
      <c r="C11" s="15">
        <v>4.45</v>
      </c>
      <c r="D11" s="24">
        <v>76</v>
      </c>
      <c r="E11" s="22">
        <f t="shared" ref="E11:E28" si="2">C11*100/(100-D11)</f>
        <v>18.541666666666668</v>
      </c>
      <c r="F11" s="17">
        <v>47.2</v>
      </c>
      <c r="G11" s="51"/>
      <c r="H11" s="51"/>
      <c r="I11" s="51"/>
      <c r="J11" s="23">
        <v>18.541666666666668</v>
      </c>
    </row>
    <row r="12" spans="1:10" ht="18.75">
      <c r="A12" s="13">
        <f t="shared" si="1"/>
        <v>4</v>
      </c>
      <c r="B12" s="14" t="s">
        <v>17</v>
      </c>
      <c r="C12" s="21">
        <v>3</v>
      </c>
      <c r="D12" s="24">
        <v>88</v>
      </c>
      <c r="E12" s="22">
        <f t="shared" si="2"/>
        <v>25</v>
      </c>
      <c r="F12" s="17">
        <v>42.6</v>
      </c>
      <c r="G12" s="51"/>
      <c r="H12" s="51"/>
      <c r="I12" s="51"/>
      <c r="J12" s="23">
        <v>25</v>
      </c>
    </row>
    <row r="13" spans="1:10" ht="15.75">
      <c r="A13" s="13">
        <f t="shared" si="1"/>
        <v>5</v>
      </c>
      <c r="B13" s="14" t="s">
        <v>18</v>
      </c>
      <c r="C13" s="15">
        <v>40.72</v>
      </c>
      <c r="D13" s="52">
        <v>24</v>
      </c>
      <c r="E13" s="22">
        <f>C13*100/(100-24)</f>
        <v>53.578947368421055</v>
      </c>
      <c r="F13" s="17">
        <v>1.2</v>
      </c>
      <c r="G13" s="51"/>
      <c r="H13" s="51"/>
      <c r="I13" s="51"/>
      <c r="J13" s="25">
        <v>80.27608473864251</v>
      </c>
    </row>
    <row r="14" spans="1:10" ht="15.75">
      <c r="A14" s="13">
        <f t="shared" si="1"/>
        <v>6</v>
      </c>
      <c r="B14" s="14" t="s">
        <v>19</v>
      </c>
      <c r="C14" s="21">
        <v>0.9</v>
      </c>
      <c r="D14" s="52"/>
      <c r="E14" s="22">
        <f>C14*100/(100-24)</f>
        <v>1.1842105263157894</v>
      </c>
      <c r="F14" s="17">
        <v>0.31</v>
      </c>
      <c r="G14" s="51"/>
      <c r="H14" s="51"/>
      <c r="I14" s="51"/>
      <c r="J14" s="25">
        <v>1.6297887535257756</v>
      </c>
    </row>
    <row r="15" spans="1:10" ht="15" customHeight="1">
      <c r="A15" s="13">
        <f t="shared" si="1"/>
        <v>7</v>
      </c>
      <c r="B15" s="14" t="s">
        <v>20</v>
      </c>
      <c r="C15" s="21">
        <v>1.5</v>
      </c>
      <c r="D15" s="52"/>
      <c r="E15" s="26">
        <f>C15*100/(100-24)</f>
        <v>1.9736842105263157</v>
      </c>
      <c r="F15" s="27">
        <v>4.5</v>
      </c>
      <c r="G15" s="51"/>
      <c r="H15" s="51"/>
      <c r="I15" s="51"/>
      <c r="J15" s="28">
        <v>1.9736842105263157</v>
      </c>
    </row>
    <row r="16" spans="1:10" ht="15" customHeight="1">
      <c r="A16" s="13">
        <f t="shared" si="1"/>
        <v>8</v>
      </c>
      <c r="B16" s="14" t="s">
        <v>21</v>
      </c>
      <c r="C16" s="21">
        <v>3</v>
      </c>
      <c r="D16" s="24">
        <v>32</v>
      </c>
      <c r="E16" s="26">
        <f t="shared" si="2"/>
        <v>4.4117647058823533</v>
      </c>
      <c r="F16" s="27">
        <v>5.5</v>
      </c>
      <c r="G16" s="51"/>
      <c r="H16" s="51"/>
      <c r="I16" s="51"/>
      <c r="J16" s="28">
        <v>4.4117647058823533</v>
      </c>
    </row>
    <row r="17" spans="1:10" ht="15.75">
      <c r="A17" s="13">
        <f t="shared" si="1"/>
        <v>9</v>
      </c>
      <c r="B17" s="14" t="s">
        <v>22</v>
      </c>
      <c r="C17" s="15">
        <v>0.05</v>
      </c>
      <c r="D17" s="24">
        <v>80</v>
      </c>
      <c r="E17" s="22">
        <f t="shared" si="2"/>
        <v>0.25</v>
      </c>
      <c r="F17" s="27">
        <v>1.2</v>
      </c>
      <c r="G17" s="51"/>
      <c r="H17" s="51"/>
      <c r="I17" s="51"/>
      <c r="J17" s="28">
        <v>0.25</v>
      </c>
    </row>
    <row r="18" spans="1:10" ht="28.5" customHeight="1">
      <c r="A18" s="13">
        <f t="shared" si="1"/>
        <v>10</v>
      </c>
      <c r="B18" s="29" t="s">
        <v>23</v>
      </c>
      <c r="C18" s="30">
        <v>4.0000000000000001E-3</v>
      </c>
      <c r="D18" s="31">
        <v>99</v>
      </c>
      <c r="E18" s="32">
        <f t="shared" si="2"/>
        <v>0.4</v>
      </c>
      <c r="F18" s="33">
        <v>0.04</v>
      </c>
      <c r="G18" s="51"/>
      <c r="H18" s="51"/>
      <c r="I18" s="51"/>
      <c r="J18" s="50">
        <v>0.25</v>
      </c>
    </row>
    <row r="19" spans="1:10" ht="15.75">
      <c r="A19" s="13">
        <f t="shared" si="1"/>
        <v>11</v>
      </c>
      <c r="B19" s="14" t="s">
        <v>24</v>
      </c>
      <c r="C19" s="15">
        <v>60</v>
      </c>
      <c r="D19" s="24">
        <v>13</v>
      </c>
      <c r="E19" s="22">
        <f t="shared" si="2"/>
        <v>68.965517241379317</v>
      </c>
      <c r="F19" s="17">
        <v>30</v>
      </c>
      <c r="G19" s="51"/>
      <c r="H19" s="51"/>
      <c r="I19" s="51"/>
      <c r="J19" s="25">
        <v>88.825934809106286</v>
      </c>
    </row>
    <row r="20" spans="1:10" ht="15.75">
      <c r="A20" s="13">
        <f t="shared" si="1"/>
        <v>12</v>
      </c>
      <c r="B20" s="14" t="s">
        <v>25</v>
      </c>
      <c r="C20" s="21">
        <v>22</v>
      </c>
      <c r="D20" s="24">
        <v>26</v>
      </c>
      <c r="E20" s="22">
        <f t="shared" si="2"/>
        <v>29.72972972972973</v>
      </c>
      <c r="F20" s="17">
        <v>29.2</v>
      </c>
      <c r="G20" s="51"/>
      <c r="H20" s="51"/>
      <c r="I20" s="51"/>
      <c r="J20" s="25">
        <v>29.999728805202011</v>
      </c>
    </row>
    <row r="21" spans="1:10" ht="15.75">
      <c r="A21" s="13">
        <f t="shared" si="1"/>
        <v>13</v>
      </c>
      <c r="B21" s="29" t="s">
        <v>26</v>
      </c>
      <c r="C21" s="30">
        <v>0.06</v>
      </c>
      <c r="D21" s="31">
        <v>82</v>
      </c>
      <c r="E21" s="34">
        <f t="shared" si="2"/>
        <v>0.33333333333333331</v>
      </c>
      <c r="F21" s="33">
        <v>0.02</v>
      </c>
      <c r="G21" s="51"/>
      <c r="H21" s="51"/>
      <c r="I21" s="51"/>
      <c r="J21" s="25">
        <v>0.49303686811098441</v>
      </c>
    </row>
    <row r="22" spans="1:10" ht="15.75">
      <c r="A22" s="13">
        <f t="shared" si="1"/>
        <v>14</v>
      </c>
      <c r="B22" s="14" t="s">
        <v>27</v>
      </c>
      <c r="C22" s="21">
        <v>0.27</v>
      </c>
      <c r="D22" s="24">
        <v>74</v>
      </c>
      <c r="E22" s="22">
        <f t="shared" si="2"/>
        <v>1.0384615384615385</v>
      </c>
      <c r="F22" s="17">
        <v>0.28999999999999998</v>
      </c>
      <c r="G22" s="51"/>
      <c r="H22" s="51"/>
      <c r="I22" s="51"/>
      <c r="J22" s="25">
        <v>1.4199464959214105</v>
      </c>
    </row>
    <row r="23" spans="1:10" ht="15.75">
      <c r="A23" s="13">
        <f t="shared" si="1"/>
        <v>15</v>
      </c>
      <c r="B23" s="29" t="s">
        <v>28</v>
      </c>
      <c r="C23" s="30">
        <v>0.05</v>
      </c>
      <c r="D23" s="31">
        <v>0</v>
      </c>
      <c r="E23" s="34">
        <f t="shared" si="2"/>
        <v>0.05</v>
      </c>
      <c r="F23" s="33">
        <v>1.2999999999999999E-2</v>
      </c>
      <c r="G23" s="51"/>
      <c r="H23" s="51"/>
      <c r="I23" s="51"/>
      <c r="J23" s="25">
        <v>6.8858608893956688E-2</v>
      </c>
    </row>
    <row r="24" spans="1:10" ht="15.75">
      <c r="A24" s="13">
        <f t="shared" si="1"/>
        <v>16</v>
      </c>
      <c r="B24" s="14" t="s">
        <v>29</v>
      </c>
      <c r="C24" s="15">
        <v>3.0000000000000001E-3</v>
      </c>
      <c r="D24" s="35">
        <v>83</v>
      </c>
      <c r="E24" s="36">
        <f t="shared" si="2"/>
        <v>1.7647058823529412E-2</v>
      </c>
      <c r="F24" s="27">
        <v>0.17</v>
      </c>
      <c r="G24" s="51"/>
      <c r="H24" s="51"/>
      <c r="I24" s="51"/>
      <c r="J24" s="28">
        <v>1.7647058823529412E-2</v>
      </c>
    </row>
    <row r="25" spans="1:10" ht="15.75">
      <c r="A25" s="13">
        <f t="shared" si="1"/>
        <v>17</v>
      </c>
      <c r="B25" s="29" t="s">
        <v>30</v>
      </c>
      <c r="C25" s="30">
        <v>0.01</v>
      </c>
      <c r="D25" s="37">
        <v>26</v>
      </c>
      <c r="E25" s="38">
        <f t="shared" si="2"/>
        <v>1.3513513513513514E-2</v>
      </c>
      <c r="F25" s="39">
        <v>3.6999999999999998E-2</v>
      </c>
      <c r="G25" s="51"/>
      <c r="H25" s="51"/>
      <c r="I25" s="51"/>
      <c r="J25" s="28">
        <v>1.3513513513513514E-2</v>
      </c>
    </row>
    <row r="26" spans="1:10" ht="15.75">
      <c r="A26" s="13">
        <f t="shared" si="1"/>
        <v>18</v>
      </c>
      <c r="B26" s="29" t="s">
        <v>31</v>
      </c>
      <c r="C26" s="30">
        <v>5.0000000000000001E-3</v>
      </c>
      <c r="D26" s="37">
        <v>50</v>
      </c>
      <c r="E26" s="38">
        <f t="shared" si="2"/>
        <v>0.01</v>
      </c>
      <c r="F26" s="39">
        <v>5.0000000000000001E-3</v>
      </c>
      <c r="G26" s="51"/>
      <c r="H26" s="51"/>
      <c r="I26" s="51"/>
      <c r="J26" s="25">
        <v>1.2548460661345497E-2</v>
      </c>
    </row>
    <row r="27" spans="1:10" ht="31.5">
      <c r="A27" s="40">
        <f t="shared" si="1"/>
        <v>19</v>
      </c>
      <c r="B27" s="41" t="s">
        <v>32</v>
      </c>
      <c r="C27" s="42">
        <v>4.0000000000000001E-3</v>
      </c>
      <c r="D27" s="27">
        <v>50</v>
      </c>
      <c r="E27" s="36">
        <v>8.0000000000000002E-3</v>
      </c>
      <c r="F27" s="27"/>
      <c r="G27" s="51"/>
      <c r="H27" s="51"/>
      <c r="I27" s="51"/>
      <c r="J27" s="28">
        <v>8.0000000000000002E-3</v>
      </c>
    </row>
    <row r="28" spans="1:10" ht="15.75">
      <c r="A28" s="40">
        <f t="shared" si="1"/>
        <v>20</v>
      </c>
      <c r="B28" s="41" t="s">
        <v>33</v>
      </c>
      <c r="C28" s="15">
        <v>3.0000000000000001E-6</v>
      </c>
      <c r="D28" s="27">
        <v>0</v>
      </c>
      <c r="E28" s="27">
        <f t="shared" si="2"/>
        <v>3.0000000000000001E-6</v>
      </c>
      <c r="F28" s="39">
        <v>1.0999999999999999E-8</v>
      </c>
      <c r="G28" s="51"/>
      <c r="H28" s="51"/>
      <c r="I28" s="51"/>
      <c r="J28" s="43">
        <v>3.0000000000000001E-6</v>
      </c>
    </row>
    <row r="29" spans="1:10" ht="15.75">
      <c r="A29" s="40">
        <f t="shared" si="1"/>
        <v>21</v>
      </c>
      <c r="B29" s="41" t="s">
        <v>34</v>
      </c>
      <c r="C29" s="15">
        <v>2.5000000000000001E-2</v>
      </c>
      <c r="D29" s="17">
        <v>84</v>
      </c>
      <c r="E29" s="22">
        <f>C29*100/(100-D29)</f>
        <v>0.15625</v>
      </c>
      <c r="F29" s="17">
        <v>2.5000000000000001E-2</v>
      </c>
      <c r="G29" s="51"/>
      <c r="H29" s="51"/>
      <c r="I29" s="51"/>
      <c r="J29" s="28">
        <v>0.22314709236031929</v>
      </c>
    </row>
    <row r="30" spans="1:10" ht="15.75">
      <c r="A30" s="44"/>
      <c r="B30" s="44"/>
      <c r="C30" s="45"/>
      <c r="D30" s="44"/>
      <c r="E30" s="46"/>
      <c r="F30" s="44"/>
    </row>
  </sheetData>
  <mergeCells count="7">
    <mergeCell ref="G10:G29"/>
    <mergeCell ref="H10:H29"/>
    <mergeCell ref="I10:I29"/>
    <mergeCell ref="D13:D15"/>
    <mergeCell ref="A1:J1"/>
    <mergeCell ref="A3:J5"/>
    <mergeCell ref="A6:J6"/>
  </mergeCells>
  <pageMargins left="0.31" right="0.28000000000000003" top="0.74803149606299213" bottom="0.39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хозбыт утверждаемый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2015-01-14T07:49:38Z</dcterms:modified>
</cp:coreProperties>
</file>